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howa0190/Downloads/"/>
    </mc:Choice>
  </mc:AlternateContent>
  <xr:revisionPtr revIDLastSave="0" documentId="13_ncr:1_{B5ED5C28-7AB5-B344-B927-93AB96687E30}" xr6:coauthVersionLast="36" xr6:coauthVersionMax="36" xr10:uidLastSave="{00000000-0000-0000-0000-000000000000}"/>
  <bookViews>
    <workbookView xWindow="12560" yWindow="5660" windowWidth="19760" windowHeight="11700" xr2:uid="{00000000-000D-0000-FFFF-FFFF00000000}"/>
  </bookViews>
  <sheets>
    <sheet name="LABOUR" sheetId="1" r:id="rId1"/>
  </sheets>
  <definedNames>
    <definedName name="_xlnm.Print_Area" localSheetId="0">LABOUR!$A$1:$F$51</definedName>
  </definedNames>
  <calcPr calcId="181029"/>
</workbook>
</file>

<file path=xl/calcChain.xml><?xml version="1.0" encoding="utf-8"?>
<calcChain xmlns="http://schemas.openxmlformats.org/spreadsheetml/2006/main">
  <c r="C17" i="1" l="1"/>
  <c r="E17" i="1"/>
  <c r="E26" i="1" s="1"/>
  <c r="C19" i="1"/>
  <c r="F19" i="1" s="1"/>
  <c r="E19" i="1"/>
  <c r="E24" i="1"/>
  <c r="C20" i="1"/>
  <c r="E20" i="1"/>
  <c r="F20" i="1"/>
  <c r="C21" i="1"/>
  <c r="F21" i="1" s="1"/>
  <c r="E21" i="1"/>
  <c r="C22" i="1"/>
  <c r="F22" i="1" s="1"/>
  <c r="E22" i="1"/>
  <c r="D24" i="1"/>
  <c r="D26" i="1" s="1"/>
  <c r="C29" i="1"/>
  <c r="F29" i="1"/>
  <c r="E29" i="1"/>
  <c r="B34" i="1"/>
  <c r="C24" i="1"/>
  <c r="C26" i="1" s="1"/>
  <c r="F26" i="1" l="1"/>
  <c r="F24" i="1" s="1"/>
  <c r="D30" i="1"/>
  <c r="D32" i="1"/>
  <c r="D31" i="1"/>
  <c r="E30" i="1" l="1"/>
  <c r="C30" i="1"/>
  <c r="D34" i="1"/>
  <c r="D36" i="1" s="1"/>
  <c r="E32" i="1"/>
  <c r="C32" i="1"/>
  <c r="F32" i="1" s="1"/>
  <c r="E31" i="1"/>
  <c r="C31" i="1"/>
  <c r="F31" i="1" s="1"/>
  <c r="F30" i="1" l="1"/>
  <c r="C34" i="1"/>
  <c r="E34" i="1"/>
  <c r="E36" i="1" s="1"/>
  <c r="F34" i="1" l="1"/>
  <c r="C36" i="1"/>
  <c r="F36" i="1" s="1"/>
  <c r="C38" i="1" s="1"/>
  <c r="C42" i="1" s="1"/>
  <c r="C43" i="1" s="1"/>
  <c r="C45" i="1" s="1"/>
</calcChain>
</file>

<file path=xl/sharedStrings.xml><?xml version="1.0" encoding="utf-8"?>
<sst xmlns="http://schemas.openxmlformats.org/spreadsheetml/2006/main" count="50" uniqueCount="48">
  <si>
    <t>LABOUR PRODUCTIVITY CALCULATION</t>
  </si>
  <si>
    <t>ASSUMPTIONS</t>
  </si>
  <si>
    <t>HOURS(P.A)</t>
  </si>
  <si>
    <t>DAYS PA</t>
  </si>
  <si>
    <t>WEEKS PA</t>
  </si>
  <si>
    <t>HOURS PER DAY</t>
  </si>
  <si>
    <t>TOTAL PAID HOURS</t>
  </si>
  <si>
    <t>LESS:</t>
  </si>
  <si>
    <t>REC. LEAVE</t>
  </si>
  <si>
    <t>SICK/SPECIAL LEAVE</t>
  </si>
  <si>
    <t>LONG SERVICE LEAVE</t>
  </si>
  <si>
    <t>PUBLIC HOLIDAYS</t>
  </si>
  <si>
    <t>PAID LEAVE HOURS</t>
  </si>
  <si>
    <t>AVAILABLE HOURS AFTER LEAVE</t>
  </si>
  <si>
    <t>HOURS/DAY</t>
  </si>
  <si>
    <t xml:space="preserve">TRAINING </t>
  </si>
  <si>
    <t>TEABREAKS</t>
  </si>
  <si>
    <t>TOILET/TEAM MEETINGS ETC.</t>
  </si>
  <si>
    <t xml:space="preserve"> </t>
  </si>
  <si>
    <t>TOTAL PRODUCTIVE HOURS</t>
  </si>
  <si>
    <t>BASE CHARGE OUT RATE</t>
  </si>
  <si>
    <t>PLUS: ON COSTS</t>
  </si>
  <si>
    <t>PER DIRECT LABOUR DOLLAR</t>
  </si>
  <si>
    <t>**NOTES:</t>
  </si>
  <si>
    <t>ON COST PRODUCTIVE HOURS MULTIPLIER</t>
  </si>
  <si>
    <t>TOTAL ONCOSTS PER PRODUCTIVE HOUR</t>
  </si>
  <si>
    <t>SUB TOTAL  NON PRODUCTIVE HOURS</t>
  </si>
  <si>
    <t>OTHER NON CHARGEABLE WORK</t>
  </si>
  <si>
    <t>STANDARD UNIVERSITY ON COSTS</t>
  </si>
  <si>
    <t>(3) THIS MODEL INCLUDES TRAVEL TIME AS A CHARGEABLE COST.</t>
  </si>
  <si>
    <t>*SALARY (1)</t>
  </si>
  <si>
    <t>TOTAL LABOUR CHARGE OUT RATE</t>
  </si>
  <si>
    <t>AUTHOR: Daniel Flaherty</t>
  </si>
  <si>
    <t>The assumptions can be varied to suit the circumstances of a particular individual - the</t>
  </si>
  <si>
    <t>blue boxes can be changed.   It is most unlikely the direct chargeable hours would</t>
  </si>
  <si>
    <t>exceed 70% unless an individual worked more hours than they are paid for. Do not</t>
  </si>
  <si>
    <t>underestimate the lost time each day- tea breaks, non chargeable meetings etc.    To</t>
  </si>
  <si>
    <t>test whether your assumptions are reasonable, you may want to keep a log of activities</t>
  </si>
  <si>
    <t>for a short period.</t>
  </si>
  <si>
    <t>PURPOSE : The calculation of a labour charge out rate for employees, using</t>
  </si>
  <si>
    <t>cost as the only driver.</t>
  </si>
  <si>
    <t>(1) THE BASE CHARGE OUT RATE IS THE AMOUNT THAT NEEDS TO BE CHARGED PER</t>
  </si>
  <si>
    <t>HOUR OF CHARGEABLE WORK, JUST TO RECOVER SALARY OVER A YEAR.</t>
  </si>
  <si>
    <t>(2) TIME WORKED BUT NOT PAID FOR HAS NOT BEEN INCLUDED.  IF IT IS, THE CHARGE</t>
  </si>
  <si>
    <t>OUT RATE WOULD REDUCE.</t>
  </si>
  <si>
    <t>(4) THIS MODEL ONLY COVERS LABOUR.  OTHER COSTS TO BE CHARGED INCLUDE</t>
  </si>
  <si>
    <t xml:space="preserve">SCHOOL AND FACULTY OVERHEADS ETC </t>
  </si>
  <si>
    <t>DATE LAST MODIFIED: 24 July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</si>
</sst>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Geneva"/>
    </font>
    <font>
      <b/>
      <sz val="10"/>
      <name val="Geneva"/>
      <family val="2"/>
    </font>
    <font>
      <sz val="10"/>
      <name val="Geneva"/>
      <family val="2"/>
    </font>
    <font>
      <b/>
      <sz val="16"/>
      <name val="Geneva"/>
      <family val="2"/>
    </font>
    <font>
      <b/>
      <sz val="11"/>
      <name val="Geneva"/>
      <family val="2"/>
    </font>
    <font>
      <sz val="11"/>
      <name val="Geneva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2" borderId="2" xfId="0" applyFill="1" applyBorder="1" applyProtection="1">
      <protection locked="0"/>
    </xf>
    <xf numFmtId="2" fontId="0" fillId="0" borderId="2" xfId="0" applyNumberFormat="1" applyBorder="1"/>
    <xf numFmtId="2" fontId="1" fillId="0" borderId="1" xfId="0" applyNumberFormat="1" applyFont="1" applyBorder="1"/>
    <xf numFmtId="10" fontId="1" fillId="0" borderId="1" xfId="0" applyNumberFormat="1" applyFont="1" applyBorder="1"/>
    <xf numFmtId="2" fontId="0" fillId="0" borderId="0" xfId="0" applyNumberFormat="1" applyBorder="1"/>
    <xf numFmtId="0" fontId="0" fillId="0" borderId="0" xfId="0" applyBorder="1"/>
    <xf numFmtId="2" fontId="0" fillId="0" borderId="1" xfId="0" applyNumberFormat="1" applyBorder="1"/>
    <xf numFmtId="1" fontId="0" fillId="0" borderId="0" xfId="0" applyNumberFormat="1" applyBorder="1"/>
    <xf numFmtId="1" fontId="0" fillId="0" borderId="2" xfId="0" applyNumberFormat="1" applyBorder="1"/>
    <xf numFmtId="2" fontId="0" fillId="2" borderId="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0" fontId="0" fillId="0" borderId="3" xfId="1" applyNumberFormat="1" applyFont="1" applyBorder="1"/>
    <xf numFmtId="0" fontId="4" fillId="0" borderId="0" xfId="0" applyFont="1"/>
    <xf numFmtId="0" fontId="5" fillId="0" borderId="0" xfId="0" applyFont="1"/>
    <xf numFmtId="0" fontId="0" fillId="0" borderId="4" xfId="0" applyBorder="1"/>
    <xf numFmtId="0" fontId="3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0" fontId="0" fillId="2" borderId="8" xfId="0" applyFill="1" applyBorder="1"/>
    <xf numFmtId="0" fontId="0" fillId="2" borderId="0" xfId="0" applyFill="1" applyBorder="1" applyProtection="1">
      <protection locked="0"/>
    </xf>
    <xf numFmtId="10" fontId="0" fillId="0" borderId="8" xfId="1" applyNumberFormat="1" applyFont="1" applyBorder="1"/>
    <xf numFmtId="10" fontId="0" fillId="0" borderId="8" xfId="0" applyNumberFormat="1" applyBorder="1"/>
    <xf numFmtId="10" fontId="2" fillId="0" borderId="8" xfId="0" applyNumberFormat="1" applyFont="1" applyBorder="1"/>
    <xf numFmtId="0" fontId="1" fillId="0" borderId="0" xfId="0" applyFont="1" applyBorder="1"/>
    <xf numFmtId="10" fontId="1" fillId="0" borderId="8" xfId="0" applyNumberFormat="1" applyFont="1" applyBorder="1"/>
    <xf numFmtId="10" fontId="0" fillId="0" borderId="0" xfId="1" applyNumberFormat="1" applyFont="1" applyBorder="1" applyAlignment="1">
      <alignment horizontal="right"/>
    </xf>
    <xf numFmtId="10" fontId="0" fillId="0" borderId="0" xfId="1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topLeftCell="A6" workbookViewId="0">
      <selection activeCell="K43" sqref="K43"/>
    </sheetView>
  </sheetViews>
  <sheetFormatPr baseColWidth="10" defaultColWidth="11.5703125" defaultRowHeight="14" x14ac:dyDescent="0.2"/>
  <cols>
    <col min="1" max="1" width="32.85546875" customWidth="1"/>
    <col min="2" max="2" width="13.140625" customWidth="1"/>
    <col min="3" max="5" width="11.5703125" customWidth="1"/>
    <col min="6" max="6" width="11.42578125" customWidth="1"/>
  </cols>
  <sheetData>
    <row r="1" spans="1:6" ht="15" x14ac:dyDescent="0.2">
      <c r="A1" s="16" t="s">
        <v>39</v>
      </c>
    </row>
    <row r="2" spans="1:6" ht="15" x14ac:dyDescent="0.2">
      <c r="A2" s="16" t="s">
        <v>40</v>
      </c>
    </row>
    <row r="3" spans="1:6" ht="15" x14ac:dyDescent="0.2">
      <c r="A3" s="17" t="s">
        <v>33</v>
      </c>
    </row>
    <row r="4" spans="1:6" ht="15" x14ac:dyDescent="0.2">
      <c r="A4" s="17" t="s">
        <v>34</v>
      </c>
    </row>
    <row r="5" spans="1:6" ht="15" x14ac:dyDescent="0.2">
      <c r="A5" s="17" t="s">
        <v>35</v>
      </c>
    </row>
    <row r="6" spans="1:6" ht="15" x14ac:dyDescent="0.2">
      <c r="A6" s="17" t="s">
        <v>36</v>
      </c>
    </row>
    <row r="7" spans="1:6" ht="15" x14ac:dyDescent="0.2">
      <c r="A7" s="17" t="s">
        <v>37</v>
      </c>
    </row>
    <row r="8" spans="1:6" ht="15" x14ac:dyDescent="0.2">
      <c r="A8" s="17" t="s">
        <v>38</v>
      </c>
    </row>
    <row r="9" spans="1:6" ht="15" x14ac:dyDescent="0.2">
      <c r="A9" s="16"/>
    </row>
    <row r="10" spans="1:6" ht="15" x14ac:dyDescent="0.2">
      <c r="A10" s="16" t="s">
        <v>32</v>
      </c>
    </row>
    <row r="11" spans="1:6" ht="15" x14ac:dyDescent="0.2">
      <c r="A11" s="16" t="s">
        <v>47</v>
      </c>
    </row>
    <row r="12" spans="1:6" ht="15" thickBot="1" x14ac:dyDescent="0.25">
      <c r="A12" s="1"/>
    </row>
    <row r="13" spans="1:6" ht="21" x14ac:dyDescent="0.25">
      <c r="A13" s="18"/>
      <c r="B13" s="19" t="s">
        <v>0</v>
      </c>
      <c r="C13" s="20"/>
      <c r="D13" s="20"/>
      <c r="E13" s="20"/>
      <c r="F13" s="21"/>
    </row>
    <row r="14" spans="1:6" x14ac:dyDescent="0.2">
      <c r="A14" s="22"/>
      <c r="B14" s="9"/>
      <c r="C14" s="9"/>
      <c r="D14" s="9"/>
      <c r="E14" s="9"/>
      <c r="F14" s="23"/>
    </row>
    <row r="15" spans="1:6" x14ac:dyDescent="0.2">
      <c r="A15" s="24" t="s">
        <v>1</v>
      </c>
      <c r="B15" s="9"/>
      <c r="C15" s="9"/>
      <c r="D15" s="9"/>
      <c r="E15" s="9"/>
      <c r="F15" s="23"/>
    </row>
    <row r="16" spans="1:6" s="2" customFormat="1" ht="30" x14ac:dyDescent="0.2">
      <c r="A16" s="25"/>
      <c r="B16" s="26"/>
      <c r="C16" s="26" t="s">
        <v>2</v>
      </c>
      <c r="D16" s="26" t="s">
        <v>3</v>
      </c>
      <c r="E16" s="26" t="s">
        <v>4</v>
      </c>
      <c r="F16" s="27" t="s">
        <v>5</v>
      </c>
    </row>
    <row r="17" spans="1:6" x14ac:dyDescent="0.2">
      <c r="A17" s="22" t="s">
        <v>6</v>
      </c>
      <c r="B17" s="9"/>
      <c r="C17" s="8">
        <f>F17*3130/12</f>
        <v>1917.125</v>
      </c>
      <c r="D17" s="9">
        <v>261</v>
      </c>
      <c r="E17" s="8">
        <f>+D17/5</f>
        <v>52.2</v>
      </c>
      <c r="F17" s="28">
        <v>7.35</v>
      </c>
    </row>
    <row r="18" spans="1:6" x14ac:dyDescent="0.2">
      <c r="A18" s="22" t="s">
        <v>7</v>
      </c>
      <c r="B18" s="9"/>
      <c r="C18" s="9"/>
      <c r="D18" s="9"/>
      <c r="E18" s="8"/>
      <c r="F18" s="23"/>
    </row>
    <row r="19" spans="1:6" x14ac:dyDescent="0.2">
      <c r="A19" s="22" t="s">
        <v>8</v>
      </c>
      <c r="B19" s="9"/>
      <c r="C19" s="8">
        <f>D19*$F$17</f>
        <v>147</v>
      </c>
      <c r="D19" s="29">
        <v>20</v>
      </c>
      <c r="E19" s="8">
        <f>+D19/5</f>
        <v>4</v>
      </c>
      <c r="F19" s="30">
        <f>+C19/$C$17</f>
        <v>7.6677316293929709E-2</v>
      </c>
    </row>
    <row r="20" spans="1:6" x14ac:dyDescent="0.2">
      <c r="A20" s="22" t="s">
        <v>9</v>
      </c>
      <c r="B20" s="9"/>
      <c r="C20" s="8">
        <f>D20*$F$17</f>
        <v>36.75</v>
      </c>
      <c r="D20" s="29">
        <v>5</v>
      </c>
      <c r="E20" s="8">
        <f>+D20/5</f>
        <v>1</v>
      </c>
      <c r="F20" s="30">
        <f>+C20/$C$17</f>
        <v>1.9169329073482427E-2</v>
      </c>
    </row>
    <row r="21" spans="1:6" x14ac:dyDescent="0.2">
      <c r="A21" s="22" t="s">
        <v>10</v>
      </c>
      <c r="B21" s="9"/>
      <c r="C21" s="8">
        <f>D21*$F$17</f>
        <v>47.774999999999999</v>
      </c>
      <c r="D21" s="29">
        <v>6.5</v>
      </c>
      <c r="E21" s="8">
        <f>+D21/5</f>
        <v>1.3</v>
      </c>
      <c r="F21" s="30">
        <f>+C21/$C$17</f>
        <v>2.4920127795527155E-2</v>
      </c>
    </row>
    <row r="22" spans="1:6" x14ac:dyDescent="0.2">
      <c r="A22" s="22" t="s">
        <v>11</v>
      </c>
      <c r="B22" s="9"/>
      <c r="C22" s="5">
        <f>D22*$F$17</f>
        <v>73.5</v>
      </c>
      <c r="D22" s="4">
        <v>10</v>
      </c>
      <c r="E22" s="5">
        <f>+D22/5</f>
        <v>2</v>
      </c>
      <c r="F22" s="30">
        <f>+C22/$C$17</f>
        <v>3.8338658146964855E-2</v>
      </c>
    </row>
    <row r="23" spans="1:6" x14ac:dyDescent="0.2">
      <c r="A23" s="22"/>
      <c r="B23" s="9"/>
      <c r="C23" s="8"/>
      <c r="D23" s="9"/>
      <c r="E23" s="8"/>
      <c r="F23" s="23"/>
    </row>
    <row r="24" spans="1:6" x14ac:dyDescent="0.2">
      <c r="A24" s="22" t="s">
        <v>12</v>
      </c>
      <c r="B24" s="9"/>
      <c r="C24" s="8">
        <f>SUM(C19:C23)</f>
        <v>305.02499999999998</v>
      </c>
      <c r="D24" s="9">
        <f>SUM(D19:D23)</f>
        <v>41.5</v>
      </c>
      <c r="E24" s="8">
        <f>SUM(E19:E23)</f>
        <v>8.3000000000000007</v>
      </c>
      <c r="F24" s="31">
        <f>1-F26</f>
        <v>0.15910543130990418</v>
      </c>
    </row>
    <row r="25" spans="1:6" x14ac:dyDescent="0.2">
      <c r="A25" s="22"/>
      <c r="B25" s="9"/>
      <c r="C25" s="8"/>
      <c r="D25" s="9"/>
      <c r="E25" s="8"/>
      <c r="F25" s="23"/>
    </row>
    <row r="26" spans="1:6" ht="15" thickBot="1" x14ac:dyDescent="0.25">
      <c r="A26" s="22" t="s">
        <v>13</v>
      </c>
      <c r="B26" s="9"/>
      <c r="C26" s="10">
        <f>+C17-C24</f>
        <v>1612.1</v>
      </c>
      <c r="D26" s="3">
        <f>+D17-D24</f>
        <v>219.5</v>
      </c>
      <c r="E26" s="10">
        <f>+E17-E24</f>
        <v>43.900000000000006</v>
      </c>
      <c r="F26" s="31">
        <f>+C26/C17</f>
        <v>0.84089456869009582</v>
      </c>
    </row>
    <row r="27" spans="1:6" ht="15" thickTop="1" x14ac:dyDescent="0.2">
      <c r="A27" s="22"/>
      <c r="B27" s="9"/>
      <c r="C27" s="9"/>
      <c r="D27" s="9"/>
      <c r="E27" s="8"/>
      <c r="F27" s="23"/>
    </row>
    <row r="28" spans="1:6" x14ac:dyDescent="0.2">
      <c r="A28" s="22" t="s">
        <v>7</v>
      </c>
      <c r="B28" s="9" t="s">
        <v>14</v>
      </c>
      <c r="C28" s="9"/>
      <c r="D28" s="9"/>
      <c r="E28" s="8"/>
      <c r="F28" s="23"/>
    </row>
    <row r="29" spans="1:6" x14ac:dyDescent="0.2">
      <c r="A29" s="22" t="s">
        <v>15</v>
      </c>
      <c r="B29" s="9"/>
      <c r="C29" s="8">
        <f>D29*$F$17</f>
        <v>36.75</v>
      </c>
      <c r="D29" s="9">
        <v>5</v>
      </c>
      <c r="E29" s="8">
        <f>+D29/5</f>
        <v>1</v>
      </c>
      <c r="F29" s="30">
        <f>+C29/$C$17</f>
        <v>1.9169329073482427E-2</v>
      </c>
    </row>
    <row r="30" spans="1:6" x14ac:dyDescent="0.2">
      <c r="A30" s="22" t="s">
        <v>16</v>
      </c>
      <c r="B30" s="29">
        <v>0.25</v>
      </c>
      <c r="C30" s="8">
        <f>D30*$F$17</f>
        <v>54.875</v>
      </c>
      <c r="D30" s="11">
        <f>B30*$D$26/$F$17</f>
        <v>7.4659863945578238</v>
      </c>
      <c r="E30" s="8">
        <f>+D30/5</f>
        <v>1.4931972789115648</v>
      </c>
      <c r="F30" s="30">
        <f>+C30/$C$17</f>
        <v>2.8623590011084304E-2</v>
      </c>
    </row>
    <row r="31" spans="1:6" x14ac:dyDescent="0.2">
      <c r="A31" s="22" t="s">
        <v>17</v>
      </c>
      <c r="B31" s="13">
        <v>0.5</v>
      </c>
      <c r="C31" s="8">
        <f>D31*$F$17</f>
        <v>109.75</v>
      </c>
      <c r="D31" s="11">
        <f>B31*$D$26/$F$17</f>
        <v>14.931972789115648</v>
      </c>
      <c r="E31" s="8">
        <f>+D31/5</f>
        <v>2.9863945578231297</v>
      </c>
      <c r="F31" s="30">
        <f>+C31/$C$17</f>
        <v>5.7247180022168609E-2</v>
      </c>
    </row>
    <row r="32" spans="1:6" x14ac:dyDescent="0.2">
      <c r="A32" s="22" t="s">
        <v>27</v>
      </c>
      <c r="B32" s="14">
        <v>0.5</v>
      </c>
      <c r="C32" s="5">
        <f>D32*$F$17</f>
        <v>109.75</v>
      </c>
      <c r="D32" s="12">
        <f>B32*$D$26/$F$17</f>
        <v>14.931972789115648</v>
      </c>
      <c r="E32" s="5">
        <f>+D32/5</f>
        <v>2.9863945578231297</v>
      </c>
      <c r="F32" s="30">
        <f>+C32/$C$17</f>
        <v>5.7247180022168609E-2</v>
      </c>
    </row>
    <row r="33" spans="1:6" x14ac:dyDescent="0.2">
      <c r="A33" s="22"/>
      <c r="B33" s="9"/>
      <c r="C33" s="9"/>
      <c r="D33" s="9"/>
      <c r="E33" s="8" t="s">
        <v>18</v>
      </c>
      <c r="F33" s="23"/>
    </row>
    <row r="34" spans="1:6" ht="15" x14ac:dyDescent="0.2">
      <c r="A34" s="25" t="s">
        <v>26</v>
      </c>
      <c r="B34" s="9">
        <f>SUM(B30:B33)</f>
        <v>1.25</v>
      </c>
      <c r="C34" s="8">
        <f>SUM(C29:C33)</f>
        <v>311.125</v>
      </c>
      <c r="D34" s="11">
        <f>SUM(D29:D33)</f>
        <v>42.329931972789119</v>
      </c>
      <c r="E34" s="8">
        <f>SUM(E29:E33)</f>
        <v>8.4659863945578238</v>
      </c>
      <c r="F34" s="32">
        <f>+C34/C17</f>
        <v>0.16228727912890395</v>
      </c>
    </row>
    <row r="35" spans="1:6" x14ac:dyDescent="0.2">
      <c r="A35" s="22"/>
      <c r="B35" s="9"/>
      <c r="C35" s="9"/>
      <c r="D35" s="9"/>
      <c r="E35" s="9"/>
      <c r="F35" s="23"/>
    </row>
    <row r="36" spans="1:6" ht="15" thickBot="1" x14ac:dyDescent="0.25">
      <c r="A36" s="24" t="s">
        <v>19</v>
      </c>
      <c r="B36" s="33"/>
      <c r="C36" s="6">
        <f>+C26-C34</f>
        <v>1300.9749999999999</v>
      </c>
      <c r="D36" s="6">
        <f>+D26-D34</f>
        <v>177.17006802721087</v>
      </c>
      <c r="E36" s="6">
        <f>+E26-E34</f>
        <v>35.434013605442182</v>
      </c>
      <c r="F36" s="34">
        <f>+C36/C17</f>
        <v>0.67860728956119187</v>
      </c>
    </row>
    <row r="37" spans="1:6" ht="15" thickTop="1" x14ac:dyDescent="0.2">
      <c r="A37" s="22"/>
      <c r="B37" s="9"/>
      <c r="C37" s="9"/>
      <c r="D37" s="9"/>
      <c r="E37" s="9" t="s">
        <v>18</v>
      </c>
      <c r="F37" s="23"/>
    </row>
    <row r="38" spans="1:6" x14ac:dyDescent="0.2">
      <c r="A38" s="24" t="s">
        <v>20</v>
      </c>
      <c r="B38" s="9"/>
      <c r="C38" s="35">
        <f>1/F36</f>
        <v>1.473606333711255</v>
      </c>
      <c r="D38" s="9" t="s">
        <v>30</v>
      </c>
      <c r="E38" s="9"/>
      <c r="F38" s="23"/>
    </row>
    <row r="39" spans="1:6" x14ac:dyDescent="0.2">
      <c r="A39" s="22"/>
      <c r="B39" s="9"/>
      <c r="C39" s="35"/>
      <c r="D39" s="9"/>
      <c r="E39" s="9"/>
      <c r="F39" s="23"/>
    </row>
    <row r="40" spans="1:6" x14ac:dyDescent="0.2">
      <c r="A40" s="24" t="s">
        <v>21</v>
      </c>
      <c r="B40" s="9"/>
      <c r="C40" s="9"/>
      <c r="D40" s="9"/>
      <c r="E40" s="9"/>
      <c r="F40" s="23"/>
    </row>
    <row r="41" spans="1:6" x14ac:dyDescent="0.2">
      <c r="A41" s="22" t="s">
        <v>28</v>
      </c>
      <c r="B41" s="9"/>
      <c r="C41" s="36">
        <v>0.26219999999999999</v>
      </c>
      <c r="D41" s="9"/>
      <c r="E41" s="9"/>
      <c r="F41" s="23"/>
    </row>
    <row r="42" spans="1:6" x14ac:dyDescent="0.2">
      <c r="A42" s="22" t="s">
        <v>24</v>
      </c>
      <c r="B42" s="9"/>
      <c r="C42" s="36">
        <f>+C38</f>
        <v>1.473606333711255</v>
      </c>
      <c r="D42" s="9"/>
      <c r="E42" s="9"/>
      <c r="F42" s="23"/>
    </row>
    <row r="43" spans="1:6" ht="15" thickBot="1" x14ac:dyDescent="0.25">
      <c r="A43" s="24" t="s">
        <v>25</v>
      </c>
      <c r="B43" s="9"/>
      <c r="C43" s="15">
        <f>+C42*C41</f>
        <v>0.38637958069909106</v>
      </c>
      <c r="D43" s="9"/>
      <c r="E43" s="9"/>
      <c r="F43" s="23"/>
    </row>
    <row r="44" spans="1:6" x14ac:dyDescent="0.2">
      <c r="A44" s="22"/>
      <c r="B44" s="9"/>
      <c r="C44" s="9"/>
      <c r="D44" s="9"/>
      <c r="E44" s="9"/>
      <c r="F44" s="23"/>
    </row>
    <row r="45" spans="1:6" ht="15" thickBot="1" x14ac:dyDescent="0.25">
      <c r="A45" s="24" t="s">
        <v>31</v>
      </c>
      <c r="B45" s="33"/>
      <c r="C45" s="7">
        <f>C43+C38</f>
        <v>1.8599859144103461</v>
      </c>
      <c r="D45" s="33" t="s">
        <v>22</v>
      </c>
      <c r="E45" s="9"/>
      <c r="F45" s="23"/>
    </row>
    <row r="46" spans="1:6" ht="16" thickTop="1" thickBot="1" x14ac:dyDescent="0.25">
      <c r="A46" s="37"/>
      <c r="B46" s="38"/>
      <c r="C46" s="38"/>
      <c r="D46" s="38"/>
      <c r="E46" s="38"/>
      <c r="F46" s="39"/>
    </row>
    <row r="47" spans="1:6" x14ac:dyDescent="0.2">
      <c r="A47" s="1" t="s">
        <v>23</v>
      </c>
    </row>
    <row r="48" spans="1:6" x14ac:dyDescent="0.2">
      <c r="A48" t="s">
        <v>41</v>
      </c>
    </row>
    <row r="49" spans="1:1" x14ac:dyDescent="0.2">
      <c r="A49" t="s">
        <v>42</v>
      </c>
    </row>
    <row r="50" spans="1:1" x14ac:dyDescent="0.2">
      <c r="A50" t="s">
        <v>43</v>
      </c>
    </row>
    <row r="51" spans="1:1" x14ac:dyDescent="0.2">
      <c r="A51" t="s">
        <v>44</v>
      </c>
    </row>
    <row r="52" spans="1:1" x14ac:dyDescent="0.2">
      <c r="A52" t="s">
        <v>29</v>
      </c>
    </row>
    <row r="53" spans="1:1" x14ac:dyDescent="0.2">
      <c r="A53" t="s">
        <v>45</v>
      </c>
    </row>
    <row r="54" spans="1:1" x14ac:dyDescent="0.2">
      <c r="A54" t="s">
        <v>46</v>
      </c>
    </row>
  </sheetData>
  <printOptions gridLines="1" gridLinesSet="0"/>
  <pageMargins left="0.75" right="0.75" top="1" bottom="0.6" header="0.5" footer="0.5"/>
  <pageSetup paperSize="9" scale="95" orientation="portrait"/>
  <headerFooter alignWithMargins="0">
    <oddHeader>&amp;L&amp;D&amp;C&amp;F &amp;A&amp;RDANIEL FLAHERTY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LABOUR</vt:lpstr>
      <vt:lpstr>LABOUR!Print_Area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Salary multiplier charge - Labour productivity calculation</dc:title>
  <dc:subject/>
  <dc:creator>Wayne Turnbull</dc:creator>
  <cp:keywords/>
  <dc:description/>
  <cp:lastModifiedBy>Microsoft Office User</cp:lastModifiedBy>
  <cp:lastPrinted>2003-01-08T02:22:04Z</cp:lastPrinted>
  <dcterms:created xsi:type="dcterms:W3CDTF">1996-12-17T01:16:23Z</dcterms:created>
  <dcterms:modified xsi:type="dcterms:W3CDTF">2019-12-16T03:09:42Z</dcterms:modified>
  <cp:category/>
</cp:coreProperties>
</file>